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2100" windowWidth="9660" windowHeight="6036" tabRatio="574" firstSheet="1" activeTab="1"/>
  </bookViews>
  <sheets>
    <sheet name="CB_DATA_" sheetId="32" state="hidden" r:id="rId1"/>
    <sheet name="3.1" sheetId="27" r:id="rId2"/>
    <sheet name="3.2" sheetId="52" r:id="rId3"/>
    <sheet name="3.15" sheetId="45" r:id="rId4"/>
    <sheet name="3.16" sheetId="46" r:id="rId5"/>
    <sheet name="3.17" sheetId="47" r:id="rId6"/>
    <sheet name="3.18" sheetId="48" r:id="rId7"/>
    <sheet name="3.19" sheetId="49" r:id="rId8"/>
  </sheets>
  <definedNames>
    <definedName name="CBWorkbookPriority" hidden="1">-1245026946</definedName>
    <definedName name="CBx_0edb19a97f9f4431bef81643f14cba51" localSheetId="0" hidden="1">"'CB_DATA_'!$A$1"</definedName>
    <definedName name="CBx_2295d09d6c1d4c9790d2e4939f186d5e" localSheetId="0" hidden="1">"'Simulation'!$A$1"</definedName>
    <definedName name="CBx_Sheet_Guid" localSheetId="1" hidden="1">"'2295d09d6c1d4c9790d2e4939f186d5e"</definedName>
    <definedName name="CBx_Sheet_Guid" localSheetId="0" hidden="1">"'0edb19a97f9f4431bef81643f14cba51"</definedName>
  </definedNames>
  <calcPr calcId="144315"/>
</workbook>
</file>

<file path=xl/calcChain.xml><?xml version="1.0" encoding="utf-8"?>
<calcChain xmlns="http://schemas.openxmlformats.org/spreadsheetml/2006/main">
  <c r="D4" i="49"/>
  <c r="D5" s="1"/>
  <c r="D6" s="1"/>
  <c r="D7" s="1"/>
  <c r="D8" s="1"/>
  <c r="D9" s="1"/>
  <c r="D10" s="1"/>
  <c r="D11" s="1"/>
  <c r="D12" s="1"/>
  <c r="D13" s="1"/>
  <c r="D4" i="48"/>
  <c r="D5" s="1"/>
  <c r="D6" s="1"/>
  <c r="D7" s="1"/>
  <c r="D8" s="1"/>
  <c r="D9" s="1"/>
  <c r="D10" s="1"/>
  <c r="D11" s="1"/>
  <c r="D12" s="1"/>
  <c r="D13" s="1"/>
  <c r="D4" i="47"/>
  <c r="D5" s="1"/>
  <c r="D6" s="1"/>
  <c r="D7" s="1"/>
  <c r="D8" s="1"/>
  <c r="D9" s="1"/>
  <c r="D10" s="1"/>
  <c r="D11" s="1"/>
  <c r="D12" s="1"/>
  <c r="D13" s="1"/>
  <c r="D4" i="46"/>
  <c r="D5" s="1"/>
  <c r="D6" s="1"/>
  <c r="D7" s="1"/>
  <c r="D8" s="1"/>
  <c r="D9" s="1"/>
  <c r="D10" s="1"/>
  <c r="D11" s="1"/>
  <c r="D12" s="1"/>
  <c r="D13" s="1"/>
  <c r="D5" i="45"/>
  <c r="D6" s="1"/>
  <c r="D7" s="1"/>
  <c r="D8" s="1"/>
  <c r="D9" s="1"/>
  <c r="D10" s="1"/>
  <c r="D11" s="1"/>
  <c r="D12" s="1"/>
  <c r="D13" s="1"/>
  <c r="D4"/>
  <c r="E19" i="27"/>
  <c r="D6"/>
  <c r="E6"/>
  <c r="F6" s="1"/>
  <c r="C16"/>
  <c r="D7"/>
  <c r="E7" s="1"/>
  <c r="F7" s="1"/>
  <c r="D8"/>
  <c r="D16" s="1"/>
  <c r="D18" s="1"/>
  <c r="C17"/>
  <c r="C18" s="1"/>
  <c r="D17"/>
  <c r="C19"/>
  <c r="D19"/>
  <c r="F19"/>
  <c r="G19"/>
  <c r="C22"/>
  <c r="G24"/>
  <c r="D20" l="1"/>
  <c r="D25" s="1"/>
  <c r="C20"/>
  <c r="C25" s="1"/>
  <c r="G6"/>
  <c r="F17"/>
  <c r="G7"/>
  <c r="G17" s="1"/>
  <c r="E17"/>
  <c r="E8"/>
  <c r="F8" l="1"/>
  <c r="E16"/>
  <c r="E18" s="1"/>
  <c r="E20" s="1"/>
  <c r="E25" s="1"/>
  <c r="G8" l="1"/>
  <c r="G16" s="1"/>
  <c r="G18" s="1"/>
  <c r="F16"/>
  <c r="F18" s="1"/>
  <c r="F20" s="1"/>
  <c r="F25" s="1"/>
  <c r="G23" l="1"/>
  <c r="G20"/>
  <c r="G25" l="1"/>
  <c r="B27" s="1"/>
</calcChain>
</file>

<file path=xl/comments1.xml><?xml version="1.0" encoding="utf-8"?>
<comments xmlns="http://schemas.openxmlformats.org/spreadsheetml/2006/main">
  <authors>
    <author>Steve.Powell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Steve.Powell: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This is the discount rate used in all projects in this risk class. </t>
        </r>
      </text>
    </comment>
  </commentList>
</comments>
</file>

<file path=xl/sharedStrings.xml><?xml version="1.0" encoding="utf-8"?>
<sst xmlns="http://schemas.openxmlformats.org/spreadsheetml/2006/main" count="48" uniqueCount="31">
  <si>
    <t>Office Building</t>
  </si>
  <si>
    <t>Parameters</t>
  </si>
  <si>
    <t>Building cost per sq ft</t>
  </si>
  <si>
    <t>Size of building</t>
  </si>
  <si>
    <t>Rent per sq ft</t>
  </si>
  <si>
    <t>Operating expense per sq ft</t>
  </si>
  <si>
    <t>Vacancy rate</t>
  </si>
  <si>
    <t>Rate of increase</t>
  </si>
  <si>
    <t>Cash Flow</t>
  </si>
  <si>
    <t>Gross income</t>
  </si>
  <si>
    <t>Operating expense</t>
  </si>
  <si>
    <t>Net operating income</t>
  </si>
  <si>
    <t>Percent financed</t>
  </si>
  <si>
    <t>Mortgage rate</t>
  </si>
  <si>
    <t>Before-tax cash flow</t>
  </si>
  <si>
    <t>Cost of capital</t>
  </si>
  <si>
    <t>NPV</t>
  </si>
  <si>
    <t>Interest cost</t>
  </si>
  <si>
    <t>Sale multiple</t>
  </si>
  <si>
    <t>Sale price</t>
  </si>
  <si>
    <t>Mortgage cost</t>
  </si>
  <si>
    <t>End of year cash flows</t>
  </si>
  <si>
    <t>Down payment (at time 0)</t>
  </si>
  <si>
    <t>Year 1</t>
  </si>
  <si>
    <t>Year 2</t>
  </si>
  <si>
    <t>Year 3</t>
  </si>
  <si>
    <t>Year 4</t>
  </si>
  <si>
    <t>Year 5</t>
  </si>
  <si>
    <t>Year</t>
  </si>
  <si>
    <t>Advertising</t>
  </si>
  <si>
    <t>Sales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</si>
</sst>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64" fontId="5" fillId="0" borderId="0" xfId="0" applyNumberFormat="1" applyFont="1" applyFill="1"/>
    <xf numFmtId="3" fontId="5" fillId="0" borderId="0" xfId="0" applyNumberFormat="1" applyFont="1"/>
    <xf numFmtId="9" fontId="5" fillId="0" borderId="0" xfId="0" applyNumberFormat="1" applyFont="1"/>
    <xf numFmtId="2" fontId="5" fillId="0" borderId="0" xfId="0" applyNumberFormat="1" applyFont="1"/>
    <xf numFmtId="9" fontId="5" fillId="0" borderId="0" xfId="0" applyNumberFormat="1" applyFont="1" applyFill="1"/>
    <xf numFmtId="165" fontId="5" fillId="0" borderId="0" xfId="0" applyNumberFormat="1" applyFont="1"/>
    <xf numFmtId="165" fontId="4" fillId="0" borderId="0" xfId="0" applyNumberFormat="1" applyFont="1" applyFill="1"/>
    <xf numFmtId="9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'3.15'!$B$2</c:f>
              <c:strCache>
                <c:ptCount val="1"/>
                <c:pt idx="0">
                  <c:v>Year</c:v>
                </c:pt>
              </c:strCache>
            </c:strRef>
          </c:tx>
          <c:val>
            <c:numRef>
              <c:f>'3.15'!$B$3:$B$13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val>
        </c:ser>
        <c:ser>
          <c:idx val="1"/>
          <c:order val="1"/>
          <c:tx>
            <c:strRef>
              <c:f>'3.15'!$C$2</c:f>
              <c:strCache>
                <c:ptCount val="1"/>
                <c:pt idx="0">
                  <c:v>Advertising</c:v>
                </c:pt>
              </c:strCache>
            </c:strRef>
          </c:tx>
          <c:val>
            <c:numRef>
              <c:f>'3.15'!$C$3:$C$13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val>
        </c:ser>
        <c:ser>
          <c:idx val="2"/>
          <c:order val="2"/>
          <c:tx>
            <c:strRef>
              <c:f>'3.15'!$D$2</c:f>
              <c:strCache>
                <c:ptCount val="1"/>
                <c:pt idx="0">
                  <c:v>Sales</c:v>
                </c:pt>
              </c:strCache>
            </c:strRef>
          </c:tx>
          <c:val>
            <c:numRef>
              <c:f>'3.15'!$D$3:$D$13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val>
        </c:ser>
        <c:dLbls/>
        <c:marker val="1"/>
        <c:axId val="201292800"/>
        <c:axId val="201380608"/>
      </c:lineChart>
      <c:catAx>
        <c:axId val="201292800"/>
        <c:scaling>
          <c:orientation val="minMax"/>
        </c:scaling>
        <c:axPos val="b"/>
        <c:tickLblPos val="nextTo"/>
        <c:crossAx val="201380608"/>
        <c:crosses val="autoZero"/>
        <c:auto val="1"/>
        <c:lblAlgn val="ctr"/>
        <c:lblOffset val="100"/>
      </c:catAx>
      <c:valAx>
        <c:axId val="201380608"/>
        <c:scaling>
          <c:orientation val="minMax"/>
        </c:scaling>
        <c:axPos val="l"/>
        <c:majorGridlines/>
        <c:numFmt formatCode="General" sourceLinked="1"/>
        <c:tickLblPos val="nextTo"/>
        <c:crossAx val="2012928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tx>
            <c:strRef>
              <c:f>'3.16'!$C$2</c:f>
              <c:strCache>
                <c:ptCount val="1"/>
                <c:pt idx="0">
                  <c:v>Advertising</c:v>
                </c:pt>
              </c:strCache>
            </c:strRef>
          </c:tx>
          <c:cat>
            <c:numRef>
              <c:f>'3.16'!$B$3:$B$13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'3.16'!$C$3:$C$13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val>
        </c:ser>
        <c:ser>
          <c:idx val="2"/>
          <c:order val="1"/>
          <c:tx>
            <c:strRef>
              <c:f>'3.16'!$D$2</c:f>
              <c:strCache>
                <c:ptCount val="1"/>
                <c:pt idx="0">
                  <c:v>Sales</c:v>
                </c:pt>
              </c:strCache>
            </c:strRef>
          </c:tx>
          <c:cat>
            <c:numRef>
              <c:f>'3.16'!$B$3:$B$13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'3.16'!$D$3:$D$13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val>
        </c:ser>
        <c:dLbls/>
        <c:marker val="1"/>
        <c:axId val="78509568"/>
        <c:axId val="78511104"/>
      </c:lineChart>
      <c:catAx>
        <c:axId val="78509568"/>
        <c:scaling>
          <c:orientation val="minMax"/>
        </c:scaling>
        <c:axPos val="b"/>
        <c:numFmt formatCode="General" sourceLinked="1"/>
        <c:tickLblPos val="nextTo"/>
        <c:crossAx val="78511104"/>
        <c:crosses val="autoZero"/>
        <c:auto val="1"/>
        <c:lblAlgn val="ctr"/>
        <c:lblOffset val="100"/>
      </c:catAx>
      <c:valAx>
        <c:axId val="78511104"/>
        <c:scaling>
          <c:orientation val="minMax"/>
        </c:scaling>
        <c:axPos val="l"/>
        <c:majorGridlines/>
        <c:numFmt formatCode="0" sourceLinked="1"/>
        <c:tickLblPos val="nextTo"/>
        <c:crossAx val="785095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Advertising and Sales 1995-2005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'3.17'!$C$2</c:f>
              <c:strCache>
                <c:ptCount val="1"/>
                <c:pt idx="0">
                  <c:v>Advertising</c:v>
                </c:pt>
              </c:strCache>
            </c:strRef>
          </c:tx>
          <c:cat>
            <c:numRef>
              <c:f>'3.17'!$B$3:$B$13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'3.17'!$C$3:$C$13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val>
        </c:ser>
        <c:ser>
          <c:idx val="1"/>
          <c:order val="1"/>
          <c:tx>
            <c:strRef>
              <c:f>'3.17'!$D$2</c:f>
              <c:strCache>
                <c:ptCount val="1"/>
                <c:pt idx="0">
                  <c:v>Sales</c:v>
                </c:pt>
              </c:strCache>
            </c:strRef>
          </c:tx>
          <c:cat>
            <c:numRef>
              <c:f>'3.17'!$B$3:$B$13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'3.17'!$D$3:$D$13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val>
        </c:ser>
        <c:dLbls/>
        <c:marker val="1"/>
        <c:axId val="78537088"/>
        <c:axId val="78539008"/>
      </c:lineChart>
      <c:catAx>
        <c:axId val="78537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78539008"/>
        <c:crosses val="autoZero"/>
        <c:auto val="1"/>
        <c:lblAlgn val="ctr"/>
        <c:lblOffset val="100"/>
      </c:catAx>
      <c:valAx>
        <c:axId val="7853900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</c:title>
        <c:numFmt formatCode="0" sourceLinked="1"/>
        <c:tickLblPos val="nextTo"/>
        <c:crossAx val="78537088"/>
        <c:crosses val="autoZero"/>
        <c:crossBetween val="between"/>
      </c:valAx>
      <c:dTable>
        <c:showHorzBorder val="1"/>
        <c:showVertBorder val="1"/>
        <c:showOutline val="1"/>
      </c:dTable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lineMarker"/>
        <c:ser>
          <c:idx val="0"/>
          <c:order val="0"/>
          <c:tx>
            <c:strRef>
              <c:f>'3.18'!$D$2</c:f>
              <c:strCache>
                <c:ptCount val="1"/>
                <c:pt idx="0">
                  <c:v>Sales</c:v>
                </c:pt>
              </c:strCache>
            </c:strRef>
          </c:tx>
          <c:spPr>
            <a:ln w="28575">
              <a:noFill/>
            </a:ln>
          </c:spPr>
          <c:xVal>
            <c:numRef>
              <c:f>'3.18'!$C$3:$C$13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xVal>
          <c:yVal>
            <c:numRef>
              <c:f>'3.18'!$D$3:$D$13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yVal>
        </c:ser>
        <c:dLbls/>
        <c:axId val="78992128"/>
        <c:axId val="78993664"/>
      </c:scatterChart>
      <c:valAx>
        <c:axId val="78992128"/>
        <c:scaling>
          <c:orientation val="minMax"/>
        </c:scaling>
        <c:axPos val="b"/>
        <c:numFmt formatCode="0" sourceLinked="1"/>
        <c:tickLblPos val="nextTo"/>
        <c:crossAx val="78993664"/>
        <c:crosses val="autoZero"/>
        <c:crossBetween val="midCat"/>
      </c:valAx>
      <c:valAx>
        <c:axId val="78993664"/>
        <c:scaling>
          <c:orientation val="minMax"/>
        </c:scaling>
        <c:axPos val="l"/>
        <c:majorGridlines/>
        <c:numFmt formatCode="0" sourceLinked="1"/>
        <c:tickLblPos val="nextTo"/>
        <c:crossAx val="7899212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Sales vs. Advertising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'3.19'!$D$2</c:f>
              <c:strCache>
                <c:ptCount val="1"/>
                <c:pt idx="0">
                  <c:v>Sales</c:v>
                </c:pt>
              </c:strCache>
            </c:strRef>
          </c:tx>
          <c:spPr>
            <a:ln w="28575">
              <a:noFill/>
            </a:ln>
          </c:spPr>
          <c:xVal>
            <c:numRef>
              <c:f>'3.19'!$C$3:$C$13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xVal>
          <c:yVal>
            <c:numRef>
              <c:f>'3.19'!$D$3:$D$13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yVal>
        </c:ser>
        <c:dLbls/>
        <c:axId val="79030144"/>
        <c:axId val="79101952"/>
      </c:scatterChart>
      <c:valAx>
        <c:axId val="79030144"/>
        <c:scaling>
          <c:orientation val="minMax"/>
          <c:max val="70"/>
          <c:min val="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Advertising</a:t>
                </a:r>
              </a:p>
            </c:rich>
          </c:tx>
        </c:title>
        <c:numFmt formatCode="0" sourceLinked="1"/>
        <c:tickLblPos val="nextTo"/>
        <c:crossAx val="79101952"/>
        <c:crosses val="autoZero"/>
        <c:crossBetween val="midCat"/>
      </c:valAx>
      <c:valAx>
        <c:axId val="79101952"/>
        <c:scaling>
          <c:orientation val="minMax"/>
          <c:max val="1000"/>
          <c:min val="500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</c:title>
        <c:numFmt formatCode="0" sourceLinked="1"/>
        <c:tickLblPos val="nextTo"/>
        <c:crossAx val="79030144"/>
        <c:crosses val="autoZero"/>
        <c:crossBetween val="midCat"/>
        <c:majorUnit val="100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57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5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297" name="CB_0000000000000000000000000000000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29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300" name="CB_0000000000000000000000000000000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440531</xdr:colOff>
      <xdr:row>0</xdr:row>
      <xdr:rowOff>130969</xdr:rowOff>
    </xdr:from>
    <xdr:to>
      <xdr:col>18</xdr:col>
      <xdr:colOff>105984</xdr:colOff>
      <xdr:row>43</xdr:row>
      <xdr:rowOff>96740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9731" y="130969"/>
          <a:ext cx="9419053" cy="7174291"/>
        </a:xfrm>
        <a:prstGeom prst="rect">
          <a:avLst/>
        </a:prstGeom>
      </xdr:spPr>
    </xdr:pic>
    <xdr:clientData/>
  </xdr:twoCellAnchor>
  <xdr:twoCellAnchor>
    <xdr:from>
      <xdr:col>13</xdr:col>
      <xdr:colOff>316708</xdr:colOff>
      <xdr:row>13</xdr:row>
      <xdr:rowOff>142875</xdr:rowOff>
    </xdr:from>
    <xdr:to>
      <xdr:col>14</xdr:col>
      <xdr:colOff>535781</xdr:colOff>
      <xdr:row>15</xdr:row>
      <xdr:rowOff>139065</xdr:rowOff>
    </xdr:to>
    <xdr:sp macro="" textlink="">
      <xdr:nvSpPr>
        <xdr:cNvPr id="3" name="TextBox 2"/>
        <xdr:cNvSpPr txBox="1"/>
      </xdr:nvSpPr>
      <xdr:spPr>
        <a:xfrm>
          <a:off x="8241508" y="2322195"/>
          <a:ext cx="828673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Groups</a:t>
          </a:r>
        </a:p>
      </xdr:txBody>
    </xdr:sp>
    <xdr:clientData/>
  </xdr:twoCellAnchor>
  <xdr:twoCellAnchor>
    <xdr:from>
      <xdr:col>9</xdr:col>
      <xdr:colOff>504824</xdr:colOff>
      <xdr:row>4</xdr:row>
      <xdr:rowOff>47625</xdr:rowOff>
    </xdr:from>
    <xdr:to>
      <xdr:col>10</xdr:col>
      <xdr:colOff>511968</xdr:colOff>
      <xdr:row>6</xdr:row>
      <xdr:rowOff>43815</xdr:rowOff>
    </xdr:to>
    <xdr:sp macro="" textlink="">
      <xdr:nvSpPr>
        <xdr:cNvPr id="4" name="TextBox 3"/>
        <xdr:cNvSpPr txBox="1"/>
      </xdr:nvSpPr>
      <xdr:spPr>
        <a:xfrm>
          <a:off x="5991224" y="718185"/>
          <a:ext cx="616744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Tabs</a:t>
          </a:r>
        </a:p>
      </xdr:txBody>
    </xdr:sp>
    <xdr:clientData/>
  </xdr:twoCellAnchor>
  <xdr:twoCellAnchor>
    <xdr:from>
      <xdr:col>11</xdr:col>
      <xdr:colOff>342899</xdr:colOff>
      <xdr:row>32</xdr:row>
      <xdr:rowOff>28575</xdr:rowOff>
    </xdr:from>
    <xdr:to>
      <xdr:col>13</xdr:col>
      <xdr:colOff>535781</xdr:colOff>
      <xdr:row>34</xdr:row>
      <xdr:rowOff>24765</xdr:rowOff>
    </xdr:to>
    <xdr:sp macro="" textlink="">
      <xdr:nvSpPr>
        <xdr:cNvPr id="5" name="TextBox 4"/>
        <xdr:cNvSpPr txBox="1"/>
      </xdr:nvSpPr>
      <xdr:spPr>
        <a:xfrm>
          <a:off x="7048499" y="5393055"/>
          <a:ext cx="1412082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Message Area</a:t>
          </a:r>
        </a:p>
      </xdr:txBody>
    </xdr:sp>
    <xdr:clientData/>
  </xdr:twoCellAnchor>
  <xdr:twoCellAnchor>
    <xdr:from>
      <xdr:col>13</xdr:col>
      <xdr:colOff>519113</xdr:colOff>
      <xdr:row>27</xdr:row>
      <xdr:rowOff>114300</xdr:rowOff>
    </xdr:from>
    <xdr:to>
      <xdr:col>15</xdr:col>
      <xdr:colOff>416720</xdr:colOff>
      <xdr:row>29</xdr:row>
      <xdr:rowOff>110490</xdr:rowOff>
    </xdr:to>
    <xdr:sp macro="" textlink="">
      <xdr:nvSpPr>
        <xdr:cNvPr id="6" name="TextBox 5"/>
        <xdr:cNvSpPr txBox="1"/>
      </xdr:nvSpPr>
      <xdr:spPr>
        <a:xfrm>
          <a:off x="8443913" y="4640580"/>
          <a:ext cx="1116807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Scroll Bars</a:t>
          </a:r>
        </a:p>
      </xdr:txBody>
    </xdr:sp>
    <xdr:clientData/>
  </xdr:twoCellAnchor>
  <xdr:twoCellAnchor>
    <xdr:from>
      <xdr:col>9</xdr:col>
      <xdr:colOff>133351</xdr:colOff>
      <xdr:row>25</xdr:row>
      <xdr:rowOff>76199</xdr:rowOff>
    </xdr:from>
    <xdr:to>
      <xdr:col>11</xdr:col>
      <xdr:colOff>23814</xdr:colOff>
      <xdr:row>27</xdr:row>
      <xdr:rowOff>72389</xdr:rowOff>
    </xdr:to>
    <xdr:sp macro="" textlink="">
      <xdr:nvSpPr>
        <xdr:cNvPr id="7" name="TextBox 6"/>
        <xdr:cNvSpPr txBox="1"/>
      </xdr:nvSpPr>
      <xdr:spPr>
        <a:xfrm>
          <a:off x="5619751" y="4267199"/>
          <a:ext cx="1109663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Fill Handle</a:t>
          </a:r>
        </a:p>
      </xdr:txBody>
    </xdr:sp>
    <xdr:clientData/>
  </xdr:twoCellAnchor>
  <xdr:twoCellAnchor>
    <xdr:from>
      <xdr:col>4</xdr:col>
      <xdr:colOff>107156</xdr:colOff>
      <xdr:row>23</xdr:row>
      <xdr:rowOff>90487</xdr:rowOff>
    </xdr:from>
    <xdr:to>
      <xdr:col>6</xdr:col>
      <xdr:colOff>30957</xdr:colOff>
      <xdr:row>25</xdr:row>
      <xdr:rowOff>86677</xdr:rowOff>
    </xdr:to>
    <xdr:sp macro="" textlink="">
      <xdr:nvSpPr>
        <xdr:cNvPr id="8" name="TextBox 7"/>
        <xdr:cNvSpPr txBox="1"/>
      </xdr:nvSpPr>
      <xdr:spPr>
        <a:xfrm>
          <a:off x="2545556" y="3946207"/>
          <a:ext cx="1143001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Cell Cursor</a:t>
          </a:r>
        </a:p>
      </xdr:txBody>
    </xdr:sp>
    <xdr:clientData/>
  </xdr:twoCellAnchor>
  <xdr:twoCellAnchor>
    <xdr:from>
      <xdr:col>4</xdr:col>
      <xdr:colOff>466725</xdr:colOff>
      <xdr:row>12</xdr:row>
      <xdr:rowOff>30957</xdr:rowOff>
    </xdr:from>
    <xdr:to>
      <xdr:col>6</xdr:col>
      <xdr:colOff>309562</xdr:colOff>
      <xdr:row>14</xdr:row>
      <xdr:rowOff>27147</xdr:rowOff>
    </xdr:to>
    <xdr:sp macro="" textlink="">
      <xdr:nvSpPr>
        <xdr:cNvPr id="9" name="TextBox 8"/>
        <xdr:cNvSpPr txBox="1"/>
      </xdr:nvSpPr>
      <xdr:spPr>
        <a:xfrm>
          <a:off x="2905125" y="2042637"/>
          <a:ext cx="1062037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Name Box</a:t>
          </a:r>
        </a:p>
      </xdr:txBody>
    </xdr:sp>
    <xdr:clientData/>
  </xdr:twoCellAnchor>
  <xdr:twoCellAnchor>
    <xdr:from>
      <xdr:col>8</xdr:col>
      <xdr:colOff>502444</xdr:colOff>
      <xdr:row>12</xdr:row>
      <xdr:rowOff>83344</xdr:rowOff>
    </xdr:from>
    <xdr:to>
      <xdr:col>10</xdr:col>
      <xdr:colOff>535781</xdr:colOff>
      <xdr:row>14</xdr:row>
      <xdr:rowOff>74772</xdr:rowOff>
    </xdr:to>
    <xdr:sp macro="" textlink="">
      <xdr:nvSpPr>
        <xdr:cNvPr id="10" name="TextBox 9"/>
        <xdr:cNvSpPr txBox="1"/>
      </xdr:nvSpPr>
      <xdr:spPr>
        <a:xfrm>
          <a:off x="5379244" y="2095024"/>
          <a:ext cx="1252537" cy="326708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Formula Bar</a:t>
          </a:r>
        </a:p>
      </xdr:txBody>
    </xdr:sp>
    <xdr:clientData/>
  </xdr:twoCellAnchor>
  <xdr:twoCellAnchor>
    <xdr:from>
      <xdr:col>15</xdr:col>
      <xdr:colOff>269082</xdr:colOff>
      <xdr:row>16</xdr:row>
      <xdr:rowOff>9526</xdr:rowOff>
    </xdr:from>
    <xdr:to>
      <xdr:col>16</xdr:col>
      <xdr:colOff>464344</xdr:colOff>
      <xdr:row>18</xdr:row>
      <xdr:rowOff>5716</xdr:rowOff>
    </xdr:to>
    <xdr:sp macro="" textlink="">
      <xdr:nvSpPr>
        <xdr:cNvPr id="11" name="TextBox 10"/>
        <xdr:cNvSpPr txBox="1"/>
      </xdr:nvSpPr>
      <xdr:spPr>
        <a:xfrm>
          <a:off x="9413082" y="2691766"/>
          <a:ext cx="804862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Ribbon</a:t>
          </a:r>
        </a:p>
      </xdr:txBody>
    </xdr:sp>
    <xdr:clientData/>
  </xdr:twoCellAnchor>
  <xdr:twoCellAnchor>
    <xdr:from>
      <xdr:col>5</xdr:col>
      <xdr:colOff>371474</xdr:colOff>
      <xdr:row>4</xdr:row>
      <xdr:rowOff>152400</xdr:rowOff>
    </xdr:from>
    <xdr:to>
      <xdr:col>8</xdr:col>
      <xdr:colOff>535781</xdr:colOff>
      <xdr:row>6</xdr:row>
      <xdr:rowOff>148590</xdr:rowOff>
    </xdr:to>
    <xdr:sp macro="" textlink="">
      <xdr:nvSpPr>
        <xdr:cNvPr id="12" name="TextBox 11"/>
        <xdr:cNvSpPr txBox="1"/>
      </xdr:nvSpPr>
      <xdr:spPr>
        <a:xfrm>
          <a:off x="3419474" y="822960"/>
          <a:ext cx="1993107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Quick Access Toolbar</a:t>
          </a:r>
        </a:p>
      </xdr:txBody>
    </xdr:sp>
    <xdr:clientData/>
  </xdr:twoCellAnchor>
  <xdr:twoCellAnchor>
    <xdr:from>
      <xdr:col>4</xdr:col>
      <xdr:colOff>409575</xdr:colOff>
      <xdr:row>27</xdr:row>
      <xdr:rowOff>47625</xdr:rowOff>
    </xdr:from>
    <xdr:to>
      <xdr:col>7</xdr:col>
      <xdr:colOff>583407</xdr:colOff>
      <xdr:row>29</xdr:row>
      <xdr:rowOff>43815</xdr:rowOff>
    </xdr:to>
    <xdr:sp macro="" textlink="">
      <xdr:nvSpPr>
        <xdr:cNvPr id="13" name="TextBox 12"/>
        <xdr:cNvSpPr txBox="1"/>
      </xdr:nvSpPr>
      <xdr:spPr>
        <a:xfrm>
          <a:off x="2847975" y="4573905"/>
          <a:ext cx="2002632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Tab Scrolling Buttons</a:t>
          </a:r>
        </a:p>
      </xdr:txBody>
    </xdr:sp>
    <xdr:clientData/>
  </xdr:twoCellAnchor>
  <xdr:twoCellAnchor>
    <xdr:from>
      <xdr:col>6</xdr:col>
      <xdr:colOff>466725</xdr:colOff>
      <xdr:row>31</xdr:row>
      <xdr:rowOff>0</xdr:rowOff>
    </xdr:from>
    <xdr:to>
      <xdr:col>8</xdr:col>
      <xdr:colOff>357188</xdr:colOff>
      <xdr:row>32</xdr:row>
      <xdr:rowOff>158115</xdr:rowOff>
    </xdr:to>
    <xdr:sp macro="" textlink="">
      <xdr:nvSpPr>
        <xdr:cNvPr id="14" name="TextBox 13"/>
        <xdr:cNvSpPr txBox="1"/>
      </xdr:nvSpPr>
      <xdr:spPr>
        <a:xfrm>
          <a:off x="4124325" y="5196840"/>
          <a:ext cx="1109663" cy="325755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Sheet Tabs</a:t>
          </a:r>
        </a:p>
      </xdr:txBody>
    </xdr:sp>
    <xdr:clientData/>
  </xdr:twoCellAnchor>
  <xdr:twoCellAnchor>
    <xdr:from>
      <xdr:col>4</xdr:col>
      <xdr:colOff>309565</xdr:colOff>
      <xdr:row>1</xdr:row>
      <xdr:rowOff>142876</xdr:rowOff>
    </xdr:from>
    <xdr:to>
      <xdr:col>7</xdr:col>
      <xdr:colOff>150019</xdr:colOff>
      <xdr:row>4</xdr:row>
      <xdr:rowOff>152400</xdr:rowOff>
    </xdr:to>
    <xdr:cxnSp macro="">
      <xdr:nvCxnSpPr>
        <xdr:cNvPr id="15" name="Straight Arrow Connector 14"/>
        <xdr:cNvCxnSpPr>
          <a:stCxn id="12" idx="0"/>
        </xdr:cNvCxnSpPr>
      </xdr:nvCxnSpPr>
      <xdr:spPr>
        <a:xfrm flipH="1" flipV="1">
          <a:off x="2747965" y="310516"/>
          <a:ext cx="1669254" cy="512444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440531</xdr:colOff>
      <xdr:row>2</xdr:row>
      <xdr:rowOff>154781</xdr:rowOff>
    </xdr:from>
    <xdr:to>
      <xdr:col>9</xdr:col>
      <xdr:colOff>498873</xdr:colOff>
      <xdr:row>5</xdr:row>
      <xdr:rowOff>54769</xdr:rowOff>
    </xdr:to>
    <xdr:cxnSp macro="">
      <xdr:nvCxnSpPr>
        <xdr:cNvPr id="16" name="Straight Arrow Connector 15"/>
        <xdr:cNvCxnSpPr/>
      </xdr:nvCxnSpPr>
      <xdr:spPr>
        <a:xfrm flipH="1" flipV="1">
          <a:off x="4098131" y="490061"/>
          <a:ext cx="1887142" cy="402908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178597</xdr:colOff>
      <xdr:row>9</xdr:row>
      <xdr:rowOff>47626</xdr:rowOff>
    </xdr:from>
    <xdr:to>
      <xdr:col>9</xdr:col>
      <xdr:colOff>519113</xdr:colOff>
      <xdr:row>12</xdr:row>
      <xdr:rowOff>83344</xdr:rowOff>
    </xdr:to>
    <xdr:cxnSp macro="">
      <xdr:nvCxnSpPr>
        <xdr:cNvPr id="17" name="Straight Arrow Connector 16"/>
        <xdr:cNvCxnSpPr>
          <a:stCxn id="10" idx="0"/>
        </xdr:cNvCxnSpPr>
      </xdr:nvCxnSpPr>
      <xdr:spPr>
        <a:xfrm flipH="1" flipV="1">
          <a:off x="4445797" y="1556386"/>
          <a:ext cx="1559716" cy="538638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440533</xdr:colOff>
      <xdr:row>9</xdr:row>
      <xdr:rowOff>35721</xdr:rowOff>
    </xdr:from>
    <xdr:to>
      <xdr:col>5</xdr:col>
      <xdr:colOff>388144</xdr:colOff>
      <xdr:row>12</xdr:row>
      <xdr:rowOff>30957</xdr:rowOff>
    </xdr:to>
    <xdr:cxnSp macro="">
      <xdr:nvCxnSpPr>
        <xdr:cNvPr id="18" name="Straight Arrow Connector 17"/>
        <xdr:cNvCxnSpPr>
          <a:stCxn id="9" idx="0"/>
        </xdr:cNvCxnSpPr>
      </xdr:nvCxnSpPr>
      <xdr:spPr>
        <a:xfrm flipH="1" flipV="1">
          <a:off x="2878933" y="1544481"/>
          <a:ext cx="557211" cy="498156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122635</xdr:colOff>
      <xdr:row>8</xdr:row>
      <xdr:rowOff>11907</xdr:rowOff>
    </xdr:from>
    <xdr:to>
      <xdr:col>15</xdr:col>
      <xdr:colOff>416719</xdr:colOff>
      <xdr:row>13</xdr:row>
      <xdr:rowOff>142875</xdr:rowOff>
    </xdr:to>
    <xdr:cxnSp macro="">
      <xdr:nvCxnSpPr>
        <xdr:cNvPr id="19" name="Straight Arrow Connector 18"/>
        <xdr:cNvCxnSpPr>
          <a:stCxn id="3" idx="0"/>
        </xdr:cNvCxnSpPr>
      </xdr:nvCxnSpPr>
      <xdr:spPr>
        <a:xfrm flipV="1">
          <a:off x="8657035" y="1353027"/>
          <a:ext cx="903684" cy="969168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583407</xdr:colOff>
      <xdr:row>6</xdr:row>
      <xdr:rowOff>71438</xdr:rowOff>
    </xdr:from>
    <xdr:to>
      <xdr:col>17</xdr:col>
      <xdr:colOff>476250</xdr:colOff>
      <xdr:row>16</xdr:row>
      <xdr:rowOff>16670</xdr:rowOff>
    </xdr:to>
    <xdr:cxnSp macro="">
      <xdr:nvCxnSpPr>
        <xdr:cNvPr id="20" name="Straight Arrow Connector 19"/>
        <xdr:cNvCxnSpPr/>
      </xdr:nvCxnSpPr>
      <xdr:spPr>
        <a:xfrm flipV="1">
          <a:off x="9727407" y="1077278"/>
          <a:ext cx="1112043" cy="1621632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392909</xdr:colOff>
      <xdr:row>34</xdr:row>
      <xdr:rowOff>24765</xdr:rowOff>
    </xdr:from>
    <xdr:to>
      <xdr:col>12</xdr:col>
      <xdr:colOff>439340</xdr:colOff>
      <xdr:row>42</xdr:row>
      <xdr:rowOff>71438</xdr:rowOff>
    </xdr:to>
    <xdr:cxnSp macro="">
      <xdr:nvCxnSpPr>
        <xdr:cNvPr id="21" name="Straight Arrow Connector 20"/>
        <xdr:cNvCxnSpPr>
          <a:stCxn id="5" idx="2"/>
        </xdr:cNvCxnSpPr>
      </xdr:nvCxnSpPr>
      <xdr:spPr>
        <a:xfrm flipH="1">
          <a:off x="7098509" y="5724525"/>
          <a:ext cx="656031" cy="1387793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250032</xdr:colOff>
      <xdr:row>32</xdr:row>
      <xdr:rowOff>158115</xdr:rowOff>
    </xdr:from>
    <xdr:to>
      <xdr:col>7</xdr:col>
      <xdr:colOff>411957</xdr:colOff>
      <xdr:row>41</xdr:row>
      <xdr:rowOff>47625</xdr:rowOff>
    </xdr:to>
    <xdr:cxnSp macro="">
      <xdr:nvCxnSpPr>
        <xdr:cNvPr id="22" name="Straight Arrow Connector 21"/>
        <xdr:cNvCxnSpPr>
          <a:stCxn id="14" idx="2"/>
        </xdr:cNvCxnSpPr>
      </xdr:nvCxnSpPr>
      <xdr:spPr>
        <a:xfrm flipH="1">
          <a:off x="3298032" y="5522595"/>
          <a:ext cx="1381125" cy="139827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416720</xdr:colOff>
      <xdr:row>28</xdr:row>
      <xdr:rowOff>112396</xdr:rowOff>
    </xdr:from>
    <xdr:to>
      <xdr:col>17</xdr:col>
      <xdr:colOff>571500</xdr:colOff>
      <xdr:row>31</xdr:row>
      <xdr:rowOff>0</xdr:rowOff>
    </xdr:to>
    <xdr:cxnSp macro="">
      <xdr:nvCxnSpPr>
        <xdr:cNvPr id="23" name="Straight Arrow Connector 22"/>
        <xdr:cNvCxnSpPr>
          <a:stCxn id="6" idx="3"/>
        </xdr:cNvCxnSpPr>
      </xdr:nvCxnSpPr>
      <xdr:spPr>
        <a:xfrm>
          <a:off x="9560720" y="4806316"/>
          <a:ext cx="1373980" cy="390524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467916</xdr:colOff>
      <xdr:row>29</xdr:row>
      <xdr:rowOff>110490</xdr:rowOff>
    </xdr:from>
    <xdr:to>
      <xdr:col>15</xdr:col>
      <xdr:colOff>226219</xdr:colOff>
      <xdr:row>41</xdr:row>
      <xdr:rowOff>59531</xdr:rowOff>
    </xdr:to>
    <xdr:cxnSp macro="">
      <xdr:nvCxnSpPr>
        <xdr:cNvPr id="24" name="Straight Arrow Connector 23"/>
        <xdr:cNvCxnSpPr>
          <a:stCxn id="6" idx="2"/>
        </xdr:cNvCxnSpPr>
      </xdr:nvCxnSpPr>
      <xdr:spPr>
        <a:xfrm>
          <a:off x="9002316" y="4972050"/>
          <a:ext cx="367903" cy="1960721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273846</xdr:colOff>
      <xdr:row>29</xdr:row>
      <xdr:rowOff>43815</xdr:rowOff>
    </xdr:from>
    <xdr:to>
      <xdr:col>6</xdr:col>
      <xdr:colOff>192881</xdr:colOff>
      <xdr:row>41</xdr:row>
      <xdr:rowOff>71437</xdr:rowOff>
    </xdr:to>
    <xdr:cxnSp macro="">
      <xdr:nvCxnSpPr>
        <xdr:cNvPr id="25" name="Straight Arrow Connector 24"/>
        <xdr:cNvCxnSpPr>
          <a:stCxn id="13" idx="2"/>
        </xdr:cNvCxnSpPr>
      </xdr:nvCxnSpPr>
      <xdr:spPr>
        <a:xfrm flipH="1">
          <a:off x="2102646" y="4905375"/>
          <a:ext cx="1747835" cy="20393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488156</xdr:colOff>
      <xdr:row>22</xdr:row>
      <xdr:rowOff>119063</xdr:rowOff>
    </xdr:from>
    <xdr:to>
      <xdr:col>10</xdr:col>
      <xdr:colOff>78582</xdr:colOff>
      <xdr:row>25</xdr:row>
      <xdr:rowOff>76199</xdr:rowOff>
    </xdr:to>
    <xdr:cxnSp macro="">
      <xdr:nvCxnSpPr>
        <xdr:cNvPr id="26" name="Straight Arrow Connector 25"/>
        <xdr:cNvCxnSpPr>
          <a:stCxn id="7" idx="0"/>
        </xdr:cNvCxnSpPr>
      </xdr:nvCxnSpPr>
      <xdr:spPr>
        <a:xfrm flipH="1" flipV="1">
          <a:off x="5364956" y="3807143"/>
          <a:ext cx="809626" cy="460056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30957</xdr:colOff>
      <xdr:row>22</xdr:row>
      <xdr:rowOff>119064</xdr:rowOff>
    </xdr:from>
    <xdr:to>
      <xdr:col>6</xdr:col>
      <xdr:colOff>595312</xdr:colOff>
      <xdr:row>24</xdr:row>
      <xdr:rowOff>88583</xdr:rowOff>
    </xdr:to>
    <xdr:cxnSp macro="">
      <xdr:nvCxnSpPr>
        <xdr:cNvPr id="27" name="Straight Arrow Connector 26"/>
        <xdr:cNvCxnSpPr>
          <a:stCxn id="8" idx="3"/>
        </xdr:cNvCxnSpPr>
      </xdr:nvCxnSpPr>
      <xdr:spPr>
        <a:xfrm flipV="1">
          <a:off x="3688557" y="3807144"/>
          <a:ext cx="564355" cy="304799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35719</xdr:colOff>
      <xdr:row>8</xdr:row>
      <xdr:rowOff>47625</xdr:rowOff>
    </xdr:from>
    <xdr:to>
      <xdr:col>14</xdr:col>
      <xdr:colOff>122635</xdr:colOff>
      <xdr:row>13</xdr:row>
      <xdr:rowOff>142875</xdr:rowOff>
    </xdr:to>
    <xdr:cxnSp macro="">
      <xdr:nvCxnSpPr>
        <xdr:cNvPr id="28" name="Straight Arrow Connector 27"/>
        <xdr:cNvCxnSpPr>
          <a:stCxn id="3" idx="0"/>
        </xdr:cNvCxnSpPr>
      </xdr:nvCxnSpPr>
      <xdr:spPr>
        <a:xfrm flipH="1" flipV="1">
          <a:off x="7350919" y="1388745"/>
          <a:ext cx="1306116" cy="933450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464344</xdr:colOff>
      <xdr:row>3</xdr:row>
      <xdr:rowOff>35718</xdr:rowOff>
    </xdr:from>
    <xdr:to>
      <xdr:col>9</xdr:col>
      <xdr:colOff>504824</xdr:colOff>
      <xdr:row>5</xdr:row>
      <xdr:rowOff>45720</xdr:rowOff>
    </xdr:to>
    <xdr:cxnSp macro="">
      <xdr:nvCxnSpPr>
        <xdr:cNvPr id="29" name="Straight Arrow Connector 28"/>
        <xdr:cNvCxnSpPr>
          <a:stCxn id="4" idx="1"/>
        </xdr:cNvCxnSpPr>
      </xdr:nvCxnSpPr>
      <xdr:spPr>
        <a:xfrm flipH="1" flipV="1">
          <a:off x="5341144" y="538638"/>
          <a:ext cx="650080" cy="345282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5</xdr:row>
      <xdr:rowOff>123825</xdr:rowOff>
    </xdr:from>
    <xdr:to>
      <xdr:col>9</xdr:col>
      <xdr:colOff>419100</xdr:colOff>
      <xdr:row>22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457199</xdr:colOff>
      <xdr:row>5</xdr:row>
      <xdr:rowOff>123825</xdr:rowOff>
    </xdr:from>
    <xdr:to>
      <xdr:col>11</xdr:col>
      <xdr:colOff>352424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457199</xdr:colOff>
      <xdr:row>5</xdr:row>
      <xdr:rowOff>123825</xdr:rowOff>
    </xdr:from>
    <xdr:to>
      <xdr:col>11</xdr:col>
      <xdr:colOff>533400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28575</xdr:rowOff>
    </xdr:from>
    <xdr:to>
      <xdr:col>9</xdr:col>
      <xdr:colOff>285750</xdr:colOff>
      <xdr:row>24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28575</xdr:rowOff>
    </xdr:from>
    <xdr:to>
      <xdr:col>9</xdr:col>
      <xdr:colOff>285750</xdr:colOff>
      <xdr:row>24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0"/>
  <sheetViews>
    <sheetView tabSelected="1" zoomScaleNormal="100" workbookViewId="0">
      <selection activeCell="A2" sqref="A2"/>
    </sheetView>
  </sheetViews>
  <sheetFormatPr defaultColWidth="9.109375" defaultRowHeight="14.4"/>
  <cols>
    <col min="1" max="1" width="24.44140625" style="2" customWidth="1"/>
    <col min="2" max="2" width="24.88671875" style="2" customWidth="1"/>
    <col min="3" max="7" width="13.5546875" style="2" customWidth="1"/>
    <col min="8" max="16384" width="9.109375" style="2"/>
  </cols>
  <sheetData>
    <row r="1" spans="1:7">
      <c r="A1" s="4" t="s">
        <v>0</v>
      </c>
    </row>
    <row r="2" spans="1:7">
      <c r="A2" s="4"/>
    </row>
    <row r="3" spans="1:7">
      <c r="A3" s="4" t="s">
        <v>1</v>
      </c>
      <c r="B3" s="4" t="s">
        <v>7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</row>
    <row r="4" spans="1:7">
      <c r="A4" s="2" t="s">
        <v>2</v>
      </c>
      <c r="C4" s="6">
        <v>80</v>
      </c>
    </row>
    <row r="5" spans="1:7">
      <c r="A5" s="2" t="s">
        <v>3</v>
      </c>
      <c r="C5" s="7">
        <v>180000</v>
      </c>
    </row>
    <row r="6" spans="1:7">
      <c r="A6" s="2" t="s">
        <v>4</v>
      </c>
      <c r="B6" s="8">
        <v>0.05</v>
      </c>
      <c r="C6" s="6">
        <v>15</v>
      </c>
      <c r="D6" s="9">
        <f>C6*(1+$B$6)</f>
        <v>15.75</v>
      </c>
      <c r="E6" s="9">
        <f>D6*(1+$B$6)</f>
        <v>16.537500000000001</v>
      </c>
      <c r="F6" s="9">
        <f>E6*(1+$B$6)</f>
        <v>17.364375000000003</v>
      </c>
      <c r="G6" s="9">
        <f>F6*(1+$B$6)</f>
        <v>18.232593750000003</v>
      </c>
    </row>
    <row r="7" spans="1:7">
      <c r="A7" s="2" t="s">
        <v>5</v>
      </c>
      <c r="B7" s="8">
        <v>0.06</v>
      </c>
      <c r="C7" s="6">
        <v>1.2</v>
      </c>
      <c r="D7" s="9">
        <f>C7*(1+$B$7)</f>
        <v>1.272</v>
      </c>
      <c r="E7" s="9">
        <f>D7*(1+$B$7)</f>
        <v>1.3483200000000002</v>
      </c>
      <c r="F7" s="9">
        <f>E7*(1+$B$7)</f>
        <v>1.4292192000000004</v>
      </c>
      <c r="G7" s="9">
        <f>F7*(1+$B$7)</f>
        <v>1.5149723520000005</v>
      </c>
    </row>
    <row r="8" spans="1:7">
      <c r="A8" s="2" t="s">
        <v>6</v>
      </c>
      <c r="B8" s="8">
        <v>-0.04</v>
      </c>
      <c r="C8" s="10">
        <v>0.3</v>
      </c>
      <c r="D8" s="9">
        <f>C8+$B$8</f>
        <v>0.26</v>
      </c>
      <c r="E8" s="9">
        <f>D8+$B$8</f>
        <v>0.22</v>
      </c>
      <c r="F8" s="9">
        <f>E8+$B$8</f>
        <v>0.18</v>
      </c>
      <c r="G8" s="9">
        <f>F8+$B$8</f>
        <v>0.13999999999999999</v>
      </c>
    </row>
    <row r="9" spans="1:7">
      <c r="A9" s="2" t="s">
        <v>12</v>
      </c>
      <c r="C9" s="8">
        <v>0.85</v>
      </c>
    </row>
    <row r="10" spans="1:7">
      <c r="A10" s="2" t="s">
        <v>13</v>
      </c>
      <c r="C10" s="8">
        <v>0.12</v>
      </c>
    </row>
    <row r="11" spans="1:7">
      <c r="A11" s="2" t="s">
        <v>18</v>
      </c>
      <c r="C11" s="3">
        <v>12</v>
      </c>
    </row>
    <row r="12" spans="1:7">
      <c r="A12" s="2" t="s">
        <v>15</v>
      </c>
      <c r="C12" s="8">
        <v>0.1</v>
      </c>
    </row>
    <row r="13" spans="1:7">
      <c r="A13" s="4"/>
    </row>
    <row r="14" spans="1:7"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</row>
    <row r="15" spans="1:7">
      <c r="A15" s="4" t="s">
        <v>8</v>
      </c>
    </row>
    <row r="16" spans="1:7">
      <c r="A16" s="4"/>
      <c r="B16" s="2" t="s">
        <v>9</v>
      </c>
      <c r="C16" s="7">
        <f>$C$5*C6*(1-C8)</f>
        <v>1889999.9999999998</v>
      </c>
      <c r="D16" s="7">
        <f>$C$5*D6*(1-D8)</f>
        <v>2097900</v>
      </c>
      <c r="E16" s="7">
        <f>$C$5*E6*(1-E8)</f>
        <v>2321865.0000000005</v>
      </c>
      <c r="F16" s="7">
        <f>$C$5*F6*(1-F8)</f>
        <v>2562981.7500000005</v>
      </c>
      <c r="G16" s="7">
        <f>$C$5*G6*(1-G8)</f>
        <v>2822405.5125000002</v>
      </c>
    </row>
    <row r="17" spans="1:7">
      <c r="A17" s="4"/>
      <c r="B17" s="2" t="s">
        <v>10</v>
      </c>
      <c r="C17" s="7">
        <f>$C$5*C7</f>
        <v>216000</v>
      </c>
      <c r="D17" s="7">
        <f>$C$5*D7</f>
        <v>228960</v>
      </c>
      <c r="E17" s="7">
        <f>$C$5*E7</f>
        <v>242697.60000000003</v>
      </c>
      <c r="F17" s="7">
        <f>$C$5*F7</f>
        <v>257259.45600000006</v>
      </c>
      <c r="G17" s="7">
        <f>$C$5*G7</f>
        <v>272695.02336000011</v>
      </c>
    </row>
    <row r="18" spans="1:7">
      <c r="A18" s="4"/>
      <c r="B18" s="2" t="s">
        <v>11</v>
      </c>
      <c r="C18" s="7">
        <f>C16-C17</f>
        <v>1673999.9999999998</v>
      </c>
      <c r="D18" s="7">
        <f>D16-D17</f>
        <v>1868940</v>
      </c>
      <c r="E18" s="7">
        <f>E16-E17</f>
        <v>2079167.4000000004</v>
      </c>
      <c r="F18" s="7">
        <f>F16-F17</f>
        <v>2305722.2940000002</v>
      </c>
      <c r="G18" s="7">
        <f>G16-G17</f>
        <v>2549710.4891400002</v>
      </c>
    </row>
    <row r="19" spans="1:7">
      <c r="A19" s="4"/>
      <c r="B19" s="2" t="s">
        <v>17</v>
      </c>
      <c r="C19" s="11">
        <f>-12*ISPMT($C$10/12,1,360,$C$9*$C$4*$C$5)</f>
        <v>1464720</v>
      </c>
      <c r="D19" s="11">
        <f>-12*ISPMT($C$10/12,1,360,$C$9*$C$4*$C$5)</f>
        <v>1464720</v>
      </c>
      <c r="E19" s="11">
        <f>-12*ISPMT($C$10/12,1,360,$C$9*$C$4*$C$5)</f>
        <v>1464720</v>
      </c>
      <c r="F19" s="11">
        <f>-12*ISPMT($C$10/12,1,360,$C$9*$C$4*$C$5)</f>
        <v>1464720</v>
      </c>
      <c r="G19" s="11">
        <f>-12*ISPMT($C$10/12,1,360,$C$9*$C$4*$C$5)</f>
        <v>1464720</v>
      </c>
    </row>
    <row r="20" spans="1:7">
      <c r="A20" s="4"/>
      <c r="B20" s="2" t="s">
        <v>14</v>
      </c>
      <c r="C20" s="11">
        <f>C18-C19</f>
        <v>209279.99999999977</v>
      </c>
      <c r="D20" s="11">
        <f>D18-D19</f>
        <v>404220</v>
      </c>
      <c r="E20" s="11">
        <f>E18-E19</f>
        <v>614447.40000000037</v>
      </c>
      <c r="F20" s="11">
        <f>F18-F19</f>
        <v>841002.29400000023</v>
      </c>
      <c r="G20" s="11">
        <f>G18-G19</f>
        <v>1084990.4891400002</v>
      </c>
    </row>
    <row r="21" spans="1:7">
      <c r="A21" s="4"/>
      <c r="C21" s="11"/>
      <c r="D21" s="11"/>
      <c r="E21" s="11"/>
      <c r="F21" s="11"/>
      <c r="G21" s="11"/>
    </row>
    <row r="22" spans="1:7">
      <c r="A22" s="4"/>
      <c r="B22" s="2" t="s">
        <v>22</v>
      </c>
      <c r="C22" s="11">
        <f>(1-C9)*C4*C5</f>
        <v>2160000.0000000005</v>
      </c>
      <c r="D22" s="11"/>
      <c r="E22" s="11"/>
      <c r="F22" s="11"/>
      <c r="G22" s="11"/>
    </row>
    <row r="23" spans="1:7">
      <c r="A23" s="4"/>
      <c r="B23" s="2" t="s">
        <v>19</v>
      </c>
      <c r="C23" s="11"/>
      <c r="D23" s="11"/>
      <c r="E23" s="11"/>
      <c r="F23" s="11"/>
      <c r="G23" s="11">
        <f>C11*G18</f>
        <v>30596525.869680002</v>
      </c>
    </row>
    <row r="24" spans="1:7">
      <c r="A24" s="4"/>
      <c r="B24" s="2" t="s">
        <v>20</v>
      </c>
      <c r="C24" s="11"/>
      <c r="D24" s="11"/>
      <c r="E24" s="11"/>
      <c r="F24" s="11"/>
      <c r="G24" s="11">
        <f>C9*C4*C5</f>
        <v>12240000</v>
      </c>
    </row>
    <row r="25" spans="1:7">
      <c r="A25" s="4"/>
      <c r="B25" s="2" t="s">
        <v>21</v>
      </c>
      <c r="C25" s="11">
        <f>C20</f>
        <v>209279.99999999977</v>
      </c>
      <c r="D25" s="11">
        <f>D20</f>
        <v>404220</v>
      </c>
      <c r="E25" s="11">
        <f>E20</f>
        <v>614447.40000000037</v>
      </c>
      <c r="F25" s="11">
        <f>F20</f>
        <v>841002.29400000023</v>
      </c>
      <c r="G25" s="11">
        <f>G20+G23-G24</f>
        <v>19441516.358820003</v>
      </c>
    </row>
    <row r="26" spans="1:7">
      <c r="A26" s="4"/>
    </row>
    <row r="27" spans="1:7">
      <c r="A27" s="4" t="s">
        <v>16</v>
      </c>
      <c r="B27" s="12">
        <f>NPV(C12,C25:G25)-C22</f>
        <v>11472032.029742127</v>
      </c>
    </row>
    <row r="28" spans="1:7">
      <c r="A28" s="4"/>
      <c r="B28" s="8"/>
    </row>
    <row r="29" spans="1:7">
      <c r="A29" s="4"/>
      <c r="B29" s="11"/>
      <c r="C29" s="11"/>
      <c r="D29" s="11"/>
      <c r="E29" s="11"/>
      <c r="F29" s="11"/>
      <c r="G29" s="11"/>
    </row>
    <row r="30" spans="1:7">
      <c r="B30" s="13"/>
    </row>
  </sheetData>
  <phoneticPr fontId="1" type="noConversion"/>
  <pageMargins left="0.75" right="0.75" top="1" bottom="1" header="0.5" footer="0.5"/>
  <pageSetup orientation="portrait" r:id="rId1"/>
  <headerFooter alignWithMargins="0">
    <oddHeader>Page &amp;P</oddHeader>
    <oddFooter>&amp;L&amp;BThe Tuck School at Dartmouth Confidential&amp;B&amp;C&amp;D&amp;RPage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0" zoomScaleNormal="70" workbookViewId="0"/>
  </sheetViews>
  <sheetFormatPr defaultRowHeight="13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3"/>
  <sheetViews>
    <sheetView workbookViewId="0"/>
  </sheetViews>
  <sheetFormatPr defaultColWidth="9.109375" defaultRowHeight="14.4"/>
  <cols>
    <col min="1" max="1" width="9.109375" style="2"/>
    <col min="2" max="4" width="11.6640625" style="2" customWidth="1"/>
    <col min="5" max="16384" width="9.109375" style="2"/>
  </cols>
  <sheetData>
    <row r="2" spans="2:4">
      <c r="B2" s="1" t="s">
        <v>28</v>
      </c>
      <c r="C2" s="1" t="s">
        <v>29</v>
      </c>
      <c r="D2" s="1" t="s">
        <v>30</v>
      </c>
    </row>
    <row r="3" spans="2:4">
      <c r="B3" s="2">
        <v>1995</v>
      </c>
      <c r="C3" s="3">
        <v>56</v>
      </c>
      <c r="D3" s="3">
        <v>600</v>
      </c>
    </row>
    <row r="4" spans="2:4">
      <c r="B4" s="2">
        <v>1996</v>
      </c>
      <c r="C4" s="3">
        <v>56</v>
      </c>
      <c r="D4" s="3">
        <f>D3*(1+0.05)</f>
        <v>630</v>
      </c>
    </row>
    <row r="5" spans="2:4">
      <c r="B5" s="2">
        <v>1997</v>
      </c>
      <c r="C5" s="3">
        <v>59</v>
      </c>
      <c r="D5" s="3">
        <f t="shared" ref="D5:D13" si="0">D4*(1+0.05)</f>
        <v>661.5</v>
      </c>
    </row>
    <row r="6" spans="2:4">
      <c r="B6" s="2">
        <v>1998</v>
      </c>
      <c r="C6" s="3">
        <v>60</v>
      </c>
      <c r="D6" s="3">
        <f t="shared" si="0"/>
        <v>694.57500000000005</v>
      </c>
    </row>
    <row r="7" spans="2:4">
      <c r="B7" s="2">
        <v>1999</v>
      </c>
      <c r="C7" s="3">
        <v>61</v>
      </c>
      <c r="D7" s="3">
        <f t="shared" si="0"/>
        <v>729.30375000000004</v>
      </c>
    </row>
    <row r="8" spans="2:4">
      <c r="B8" s="2">
        <v>2000</v>
      </c>
      <c r="C8" s="3">
        <v>61</v>
      </c>
      <c r="D8" s="3">
        <f t="shared" si="0"/>
        <v>765.76893750000011</v>
      </c>
    </row>
    <row r="9" spans="2:4">
      <c r="B9" s="2">
        <v>2001</v>
      </c>
      <c r="C9" s="3">
        <v>63</v>
      </c>
      <c r="D9" s="3">
        <f t="shared" si="0"/>
        <v>804.0573843750002</v>
      </c>
    </row>
    <row r="10" spans="2:4">
      <c r="B10" s="2">
        <v>2002</v>
      </c>
      <c r="C10" s="3">
        <v>65</v>
      </c>
      <c r="D10" s="3">
        <f t="shared" si="0"/>
        <v>844.26025359375024</v>
      </c>
    </row>
    <row r="11" spans="2:4">
      <c r="B11" s="2">
        <v>2003</v>
      </c>
      <c r="C11" s="3">
        <v>69</v>
      </c>
      <c r="D11" s="3">
        <f t="shared" si="0"/>
        <v>886.47326627343773</v>
      </c>
    </row>
    <row r="12" spans="2:4">
      <c r="B12" s="2">
        <v>2004</v>
      </c>
      <c r="C12" s="3">
        <v>68</v>
      </c>
      <c r="D12" s="3">
        <f t="shared" si="0"/>
        <v>930.79692958710962</v>
      </c>
    </row>
    <row r="13" spans="2:4">
      <c r="B13" s="2">
        <v>2005</v>
      </c>
      <c r="C13" s="3">
        <v>67</v>
      </c>
      <c r="D13" s="3">
        <f t="shared" si="0"/>
        <v>977.33677606646518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3"/>
  <sheetViews>
    <sheetView workbookViewId="0"/>
  </sheetViews>
  <sheetFormatPr defaultColWidth="9.109375" defaultRowHeight="14.4"/>
  <cols>
    <col min="1" max="1" width="9.109375" style="2"/>
    <col min="2" max="4" width="11.6640625" style="2" customWidth="1"/>
    <col min="5" max="16384" width="9.109375" style="2"/>
  </cols>
  <sheetData>
    <row r="2" spans="2:4">
      <c r="B2" s="1" t="s">
        <v>28</v>
      </c>
      <c r="C2" s="1" t="s">
        <v>29</v>
      </c>
      <c r="D2" s="1" t="s">
        <v>30</v>
      </c>
    </row>
    <row r="3" spans="2:4">
      <c r="B3" s="2">
        <v>1995</v>
      </c>
      <c r="C3" s="3">
        <v>56</v>
      </c>
      <c r="D3" s="3">
        <v>600</v>
      </c>
    </row>
    <row r="4" spans="2:4">
      <c r="B4" s="2">
        <v>1996</v>
      </c>
      <c r="C4" s="3">
        <v>56</v>
      </c>
      <c r="D4" s="3">
        <f>D3*(1+0.05)</f>
        <v>630</v>
      </c>
    </row>
    <row r="5" spans="2:4">
      <c r="B5" s="2">
        <v>1997</v>
      </c>
      <c r="C5" s="3">
        <v>59</v>
      </c>
      <c r="D5" s="3">
        <f t="shared" ref="D5:D13" si="0">D4*(1+0.05)</f>
        <v>661.5</v>
      </c>
    </row>
    <row r="6" spans="2:4">
      <c r="B6" s="2">
        <v>1998</v>
      </c>
      <c r="C6" s="3">
        <v>60</v>
      </c>
      <c r="D6" s="3">
        <f t="shared" si="0"/>
        <v>694.57500000000005</v>
      </c>
    </row>
    <row r="7" spans="2:4">
      <c r="B7" s="2">
        <v>1999</v>
      </c>
      <c r="C7" s="3">
        <v>61</v>
      </c>
      <c r="D7" s="3">
        <f t="shared" si="0"/>
        <v>729.30375000000004</v>
      </c>
    </row>
    <row r="8" spans="2:4">
      <c r="B8" s="2">
        <v>2000</v>
      </c>
      <c r="C8" s="3">
        <v>61</v>
      </c>
      <c r="D8" s="3">
        <f t="shared" si="0"/>
        <v>765.76893750000011</v>
      </c>
    </row>
    <row r="9" spans="2:4">
      <c r="B9" s="2">
        <v>2001</v>
      </c>
      <c r="C9" s="3">
        <v>63</v>
      </c>
      <c r="D9" s="3">
        <f t="shared" si="0"/>
        <v>804.0573843750002</v>
      </c>
    </row>
    <row r="10" spans="2:4">
      <c r="B10" s="2">
        <v>2002</v>
      </c>
      <c r="C10" s="3">
        <v>65</v>
      </c>
      <c r="D10" s="3">
        <f t="shared" si="0"/>
        <v>844.26025359375024</v>
      </c>
    </row>
    <row r="11" spans="2:4">
      <c r="B11" s="2">
        <v>2003</v>
      </c>
      <c r="C11" s="3">
        <v>69</v>
      </c>
      <c r="D11" s="3">
        <f t="shared" si="0"/>
        <v>886.47326627343773</v>
      </c>
    </row>
    <row r="12" spans="2:4">
      <c r="B12" s="2">
        <v>2004</v>
      </c>
      <c r="C12" s="3">
        <v>68</v>
      </c>
      <c r="D12" s="3">
        <f t="shared" si="0"/>
        <v>930.79692958710962</v>
      </c>
    </row>
    <row r="13" spans="2:4">
      <c r="B13" s="2">
        <v>2005</v>
      </c>
      <c r="C13" s="3">
        <v>67</v>
      </c>
      <c r="D13" s="3">
        <f t="shared" si="0"/>
        <v>977.33677606646518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3"/>
  <sheetViews>
    <sheetView workbookViewId="0"/>
  </sheetViews>
  <sheetFormatPr defaultColWidth="9.109375" defaultRowHeight="14.4"/>
  <cols>
    <col min="1" max="1" width="9.109375" style="2"/>
    <col min="2" max="4" width="11.6640625" style="2" customWidth="1"/>
    <col min="5" max="16384" width="9.109375" style="2"/>
  </cols>
  <sheetData>
    <row r="2" spans="2:4">
      <c r="B2" s="1" t="s">
        <v>28</v>
      </c>
      <c r="C2" s="1" t="s">
        <v>29</v>
      </c>
      <c r="D2" s="1" t="s">
        <v>30</v>
      </c>
    </row>
    <row r="3" spans="2:4">
      <c r="B3" s="2">
        <v>1995</v>
      </c>
      <c r="C3" s="3">
        <v>56</v>
      </c>
      <c r="D3" s="3">
        <v>600</v>
      </c>
    </row>
    <row r="4" spans="2:4">
      <c r="B4" s="2">
        <v>1996</v>
      </c>
      <c r="C4" s="3">
        <v>56</v>
      </c>
      <c r="D4" s="3">
        <f>D3*(1+0.05)</f>
        <v>630</v>
      </c>
    </row>
    <row r="5" spans="2:4">
      <c r="B5" s="2">
        <v>1997</v>
      </c>
      <c r="C5" s="3">
        <v>59</v>
      </c>
      <c r="D5" s="3">
        <f t="shared" ref="D5:D13" si="0">D4*(1+0.05)</f>
        <v>661.5</v>
      </c>
    </row>
    <row r="6" spans="2:4">
      <c r="B6" s="2">
        <v>1998</v>
      </c>
      <c r="C6" s="3">
        <v>60</v>
      </c>
      <c r="D6" s="3">
        <f t="shared" si="0"/>
        <v>694.57500000000005</v>
      </c>
    </row>
    <row r="7" spans="2:4">
      <c r="B7" s="2">
        <v>1999</v>
      </c>
      <c r="C7" s="3">
        <v>61</v>
      </c>
      <c r="D7" s="3">
        <f t="shared" si="0"/>
        <v>729.30375000000004</v>
      </c>
    </row>
    <row r="8" spans="2:4">
      <c r="B8" s="2">
        <v>2000</v>
      </c>
      <c r="C8" s="3">
        <v>61</v>
      </c>
      <c r="D8" s="3">
        <f t="shared" si="0"/>
        <v>765.76893750000011</v>
      </c>
    </row>
    <row r="9" spans="2:4">
      <c r="B9" s="2">
        <v>2001</v>
      </c>
      <c r="C9" s="3">
        <v>63</v>
      </c>
      <c r="D9" s="3">
        <f t="shared" si="0"/>
        <v>804.0573843750002</v>
      </c>
    </row>
    <row r="10" spans="2:4">
      <c r="B10" s="2">
        <v>2002</v>
      </c>
      <c r="C10" s="3">
        <v>65</v>
      </c>
      <c r="D10" s="3">
        <f t="shared" si="0"/>
        <v>844.26025359375024</v>
      </c>
    </row>
    <row r="11" spans="2:4">
      <c r="B11" s="2">
        <v>2003</v>
      </c>
      <c r="C11" s="3">
        <v>69</v>
      </c>
      <c r="D11" s="3">
        <f t="shared" si="0"/>
        <v>886.47326627343773</v>
      </c>
    </row>
    <row r="12" spans="2:4">
      <c r="B12" s="2">
        <v>2004</v>
      </c>
      <c r="C12" s="3">
        <v>68</v>
      </c>
      <c r="D12" s="3">
        <f t="shared" si="0"/>
        <v>930.79692958710962</v>
      </c>
    </row>
    <row r="13" spans="2:4">
      <c r="B13" s="2">
        <v>2005</v>
      </c>
      <c r="C13" s="3">
        <v>67</v>
      </c>
      <c r="D13" s="3">
        <f t="shared" si="0"/>
        <v>977.33677606646518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3"/>
  <sheetViews>
    <sheetView workbookViewId="0"/>
  </sheetViews>
  <sheetFormatPr defaultColWidth="9.109375" defaultRowHeight="14.4"/>
  <cols>
    <col min="1" max="1" width="9.109375" style="2"/>
    <col min="2" max="4" width="11.6640625" style="2" customWidth="1"/>
    <col min="5" max="16384" width="9.109375" style="2"/>
  </cols>
  <sheetData>
    <row r="2" spans="2:4">
      <c r="B2" s="1" t="s">
        <v>28</v>
      </c>
      <c r="C2" s="1" t="s">
        <v>29</v>
      </c>
      <c r="D2" s="1" t="s">
        <v>30</v>
      </c>
    </row>
    <row r="3" spans="2:4">
      <c r="B3" s="2">
        <v>1995</v>
      </c>
      <c r="C3" s="3">
        <v>56</v>
      </c>
      <c r="D3" s="3">
        <v>600</v>
      </c>
    </row>
    <row r="4" spans="2:4">
      <c r="B4" s="2">
        <v>1996</v>
      </c>
      <c r="C4" s="3">
        <v>56</v>
      </c>
      <c r="D4" s="3">
        <f>D3*(1+0.05)</f>
        <v>630</v>
      </c>
    </row>
    <row r="5" spans="2:4">
      <c r="B5" s="2">
        <v>1997</v>
      </c>
      <c r="C5" s="3">
        <v>59</v>
      </c>
      <c r="D5" s="3">
        <f t="shared" ref="D5:D13" si="0">D4*(1+0.05)</f>
        <v>661.5</v>
      </c>
    </row>
    <row r="6" spans="2:4">
      <c r="B6" s="2">
        <v>1998</v>
      </c>
      <c r="C6" s="3">
        <v>60</v>
      </c>
      <c r="D6" s="3">
        <f t="shared" si="0"/>
        <v>694.57500000000005</v>
      </c>
    </row>
    <row r="7" spans="2:4">
      <c r="B7" s="2">
        <v>1999</v>
      </c>
      <c r="C7" s="3">
        <v>61</v>
      </c>
      <c r="D7" s="3">
        <f t="shared" si="0"/>
        <v>729.30375000000004</v>
      </c>
    </row>
    <row r="8" spans="2:4">
      <c r="B8" s="2">
        <v>2000</v>
      </c>
      <c r="C8" s="3">
        <v>61</v>
      </c>
      <c r="D8" s="3">
        <f t="shared" si="0"/>
        <v>765.76893750000011</v>
      </c>
    </row>
    <row r="9" spans="2:4">
      <c r="B9" s="2">
        <v>2001</v>
      </c>
      <c r="C9" s="3">
        <v>63</v>
      </c>
      <c r="D9" s="3">
        <f t="shared" si="0"/>
        <v>804.0573843750002</v>
      </c>
    </row>
    <row r="10" spans="2:4">
      <c r="B10" s="2">
        <v>2002</v>
      </c>
      <c r="C10" s="3">
        <v>65</v>
      </c>
      <c r="D10" s="3">
        <f t="shared" si="0"/>
        <v>844.26025359375024</v>
      </c>
    </row>
    <row r="11" spans="2:4">
      <c r="B11" s="2">
        <v>2003</v>
      </c>
      <c r="C11" s="3">
        <v>69</v>
      </c>
      <c r="D11" s="3">
        <f t="shared" si="0"/>
        <v>886.47326627343773</v>
      </c>
    </row>
    <row r="12" spans="2:4">
      <c r="B12" s="2">
        <v>2004</v>
      </c>
      <c r="C12" s="3">
        <v>68</v>
      </c>
      <c r="D12" s="3">
        <f t="shared" si="0"/>
        <v>930.79692958710962</v>
      </c>
    </row>
    <row r="13" spans="2:4">
      <c r="B13" s="2">
        <v>2005</v>
      </c>
      <c r="C13" s="3">
        <v>67</v>
      </c>
      <c r="D13" s="3">
        <f t="shared" si="0"/>
        <v>977.33677606646518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3"/>
  <sheetViews>
    <sheetView topLeftCell="B1" workbookViewId="0">
      <selection activeCell="B1" sqref="B1"/>
    </sheetView>
  </sheetViews>
  <sheetFormatPr defaultColWidth="9.109375" defaultRowHeight="14.4"/>
  <cols>
    <col min="1" max="1" width="9.109375" style="2"/>
    <col min="2" max="4" width="11.6640625" style="2" customWidth="1"/>
    <col min="5" max="16384" width="9.109375" style="2"/>
  </cols>
  <sheetData>
    <row r="2" spans="2:4">
      <c r="B2" s="1" t="s">
        <v>28</v>
      </c>
      <c r="C2" s="1" t="s">
        <v>29</v>
      </c>
      <c r="D2" s="1" t="s">
        <v>30</v>
      </c>
    </row>
    <row r="3" spans="2:4">
      <c r="B3" s="2">
        <v>1995</v>
      </c>
      <c r="C3" s="3">
        <v>56</v>
      </c>
      <c r="D3" s="3">
        <v>600</v>
      </c>
    </row>
    <row r="4" spans="2:4">
      <c r="B4" s="2">
        <v>1996</v>
      </c>
      <c r="C4" s="3">
        <v>56</v>
      </c>
      <c r="D4" s="3">
        <f>D3*(1+0.05)</f>
        <v>630</v>
      </c>
    </row>
    <row r="5" spans="2:4">
      <c r="B5" s="2">
        <v>1997</v>
      </c>
      <c r="C5" s="3">
        <v>59</v>
      </c>
      <c r="D5" s="3">
        <f t="shared" ref="D5:D13" si="0">D4*(1+0.05)</f>
        <v>661.5</v>
      </c>
    </row>
    <row r="6" spans="2:4">
      <c r="B6" s="2">
        <v>1998</v>
      </c>
      <c r="C6" s="3">
        <v>60</v>
      </c>
      <c r="D6" s="3">
        <f t="shared" si="0"/>
        <v>694.57500000000005</v>
      </c>
    </row>
    <row r="7" spans="2:4">
      <c r="B7" s="2">
        <v>1999</v>
      </c>
      <c r="C7" s="3">
        <v>61</v>
      </c>
      <c r="D7" s="3">
        <f t="shared" si="0"/>
        <v>729.30375000000004</v>
      </c>
    </row>
    <row r="8" spans="2:4">
      <c r="B8" s="2">
        <v>2000</v>
      </c>
      <c r="C8" s="3">
        <v>61</v>
      </c>
      <c r="D8" s="3">
        <f t="shared" si="0"/>
        <v>765.76893750000011</v>
      </c>
    </row>
    <row r="9" spans="2:4">
      <c r="B9" s="2">
        <v>2001</v>
      </c>
      <c r="C9" s="3">
        <v>63</v>
      </c>
      <c r="D9" s="3">
        <f t="shared" si="0"/>
        <v>804.0573843750002</v>
      </c>
    </row>
    <row r="10" spans="2:4">
      <c r="B10" s="2">
        <v>2002</v>
      </c>
      <c r="C10" s="3">
        <v>65</v>
      </c>
      <c r="D10" s="3">
        <f t="shared" si="0"/>
        <v>844.26025359375024</v>
      </c>
    </row>
    <row r="11" spans="2:4">
      <c r="B11" s="2">
        <v>2003</v>
      </c>
      <c r="C11" s="3">
        <v>69</v>
      </c>
      <c r="D11" s="3">
        <f t="shared" si="0"/>
        <v>886.47326627343773</v>
      </c>
    </row>
    <row r="12" spans="2:4">
      <c r="B12" s="2">
        <v>2004</v>
      </c>
      <c r="C12" s="3">
        <v>68</v>
      </c>
      <c r="D12" s="3">
        <f t="shared" si="0"/>
        <v>930.79692958710962</v>
      </c>
    </row>
    <row r="13" spans="2:4">
      <c r="B13" s="2">
        <v>2005</v>
      </c>
      <c r="C13" s="3">
        <v>67</v>
      </c>
      <c r="D13" s="3">
        <f t="shared" si="0"/>
        <v>977.33677606646518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CB_DATA_</vt:lpstr>
      <vt:lpstr>3.1</vt:lpstr>
      <vt:lpstr>3.2</vt:lpstr>
      <vt:lpstr>3.15</vt:lpstr>
      <vt:lpstr>3.16</vt:lpstr>
      <vt:lpstr>3.17</vt:lpstr>
      <vt:lpstr>3.18</vt:lpstr>
      <vt:lpstr>3.19</vt:lpstr>
    </vt:vector>
  </TitlesOfParts>
  <Company>Dartmouth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ken.baker</cp:lastModifiedBy>
  <cp:lastPrinted>2006-02-16T20:39:11Z</cp:lastPrinted>
  <dcterms:created xsi:type="dcterms:W3CDTF">2003-03-25T21:21:14Z</dcterms:created>
  <dcterms:modified xsi:type="dcterms:W3CDTF">2010-05-08T18:40:21Z</dcterms:modified>
</cp:coreProperties>
</file>